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source\repos\BondCalculatorDemoSite\bond-calculator-client\src\assets\download-files\"/>
    </mc:Choice>
  </mc:AlternateContent>
  <xr:revisionPtr revIDLastSave="0" documentId="13_ncr:1_{2993A7CB-1204-4351-A849-F4F710A67F69}" xr6:coauthVersionLast="43" xr6:coauthVersionMax="43" xr10:uidLastSave="{00000000-0000-0000-0000-000000000000}"/>
  <bookViews>
    <workbookView xWindow="2268" yWindow="1212" windowWidth="17280" windowHeight="10020" xr2:uid="{DAEE44B6-1542-4ADA-BF07-F2B2386F26B4}"/>
  </bookViews>
  <sheets>
    <sheet name="価格利回り" sheetId="2" r:id="rId1"/>
    <sheet name="経過利息" sheetId="1" r:id="rId2"/>
    <sheet name="価格感応度" sheetId="3" r:id="rId3"/>
    <sheet name="キャッシュフロー" sheetId="4" r:id="rId4"/>
  </sheets>
  <definedNames>
    <definedName name="ExternalData_1" localSheetId="3" hidden="1">キャッシュフロー!$B$23:$F$85</definedName>
    <definedName name="ExternalData_1" localSheetId="2" hidden="1">価格感応度!$B$23:$C$26</definedName>
    <definedName name="ExternalData_1" localSheetId="0" hidden="1">価格利回り!$B$26:$C$29</definedName>
    <definedName name="ExternalData_1" localSheetId="1" hidden="1">経過利息!$B$22:$C$25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C6" i="2"/>
  <c r="D19" i="2" l="1"/>
  <c r="D18" i="4" l="1"/>
  <c r="D17" i="4"/>
  <c r="D20" i="4"/>
  <c r="D19" i="4"/>
  <c r="D17" i="3"/>
  <c r="C6" i="3" s="1"/>
  <c r="D19" i="3"/>
  <c r="D20" i="3"/>
  <c r="D18" i="3"/>
  <c r="D21" i="2"/>
  <c r="D18" i="2"/>
  <c r="D17" i="2"/>
  <c r="D22" i="2"/>
  <c r="D20" i="2"/>
  <c r="C6" i="4" l="1"/>
  <c r="B9" i="3"/>
  <c r="B9" i="2"/>
  <c r="D19" i="1"/>
  <c r="D18" i="1"/>
  <c r="D17" i="1"/>
  <c r="C6" i="1" l="1"/>
  <c r="B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2198DB-AC9A-4E6B-9EE3-6ED6D1C08875}" keepAlive="1" name="クエリ - キャッシュフロークエリ" description="ブック内の 'キャッシュフロークエリ' クエリへの接続です。" type="5" refreshedVersion="6" background="1" saveData="1">
    <dbPr connection="Provider=Microsoft.Mashup.OleDb.1;Data Source=$Workbook$;Location=キャッシュフロークエリ;Extended Properties=&quot;&quot;" command="SELECT * FROM [キャッシュフロークエリ]"/>
  </connection>
  <connection id="2" xr16:uid="{DBE9195B-D899-4379-B807-5A86DBD154F0}" keepAlive="1" name="クエリ - 価格・利回りクエリ" description="ブック内の '価格・利回りクエリ' クエリへの接続です。" type="5" refreshedVersion="6" background="1" saveData="1">
    <dbPr connection="Provider=Microsoft.Mashup.OleDb.1;Data Source=$Workbook$;Location=価格・利回りクエリ;Extended Properties=&quot;&quot;" command="SELECT * FROM [価格・利回りクエリ]"/>
  </connection>
  <connection id="3" xr16:uid="{585DA890-1851-4E9A-BDA5-D599D6EA3D94}" keepAlive="1" name="クエリ - 価格感応度クエリ" description="ブック内の '価格感応度クエリ' クエリへの接続です。" type="5" refreshedVersion="6" background="1" saveData="1">
    <dbPr connection="Provider=Microsoft.Mashup.OleDb.1;Data Source=$Workbook$;Location=価格感応度クエリ;Extended Properties=&quot;&quot;" command="SELECT * FROM [価格感応度クエリ]"/>
  </connection>
  <connection id="4" xr16:uid="{FFFDB0A5-4A37-4862-983E-C52247A70EEB}" keepAlive="1" name="クエリ - 経過利息クエリ" description="ブック内の '経過利息クエリ' クエリへの接続です。" type="5" refreshedVersion="6" background="1" saveData="1">
    <dbPr connection="Provider=Microsoft.Mashup.OleDb.1;Data Source=$Workbook$;Location=経過利息クエリ;Extended Properties=&quot;&quot;" command="SELECT * FROM [経過利息クエリ]"/>
  </connection>
</connections>
</file>

<file path=xl/sharedStrings.xml><?xml version="1.0" encoding="utf-8"?>
<sst xmlns="http://schemas.openxmlformats.org/spreadsheetml/2006/main" count="227" uniqueCount="118">
  <si>
    <t>https://financierjgbapi.azurewebsites.net/api/jgbfixedrate/GetAccruedInterest</t>
    <phoneticPr fontId="2"/>
  </si>
  <si>
    <t>API URL：</t>
    <phoneticPr fontId="2"/>
  </si>
  <si>
    <t>リクエストパラメータ：</t>
    <phoneticPr fontId="2"/>
  </si>
  <si>
    <t>入力項目</t>
    <rPh sb="0" eb="2">
      <t>ニュウリョク</t>
    </rPh>
    <rPh sb="2" eb="4">
      <t>コウモク</t>
    </rPh>
    <phoneticPr fontId="2"/>
  </si>
  <si>
    <t>名称</t>
    <rPh sb="0" eb="2">
      <t>メイショウ</t>
    </rPh>
    <phoneticPr fontId="2"/>
  </si>
  <si>
    <t>値</t>
    <rPh sb="0" eb="1">
      <t>アタイ</t>
    </rPh>
    <phoneticPr fontId="2"/>
  </si>
  <si>
    <t>前回利払日</t>
    <rPh sb="0" eb="2">
      <t>ゼンカイ</t>
    </rPh>
    <rPh sb="2" eb="4">
      <t>リバラ</t>
    </rPh>
    <rPh sb="4" eb="5">
      <t>ビ</t>
    </rPh>
    <phoneticPr fontId="2"/>
  </si>
  <si>
    <t>クーポン率(%)</t>
    <rPh sb="4" eb="5">
      <t>リツ</t>
    </rPh>
    <phoneticPr fontId="2"/>
  </si>
  <si>
    <t>約定日</t>
    <rPh sb="0" eb="3">
      <t>ヤクジョウビ</t>
    </rPh>
    <phoneticPr fontId="2"/>
  </si>
  <si>
    <t>個別リクエストパラメータ</t>
    <rPh sb="0" eb="2">
      <t>コベツ</t>
    </rPh>
    <phoneticPr fontId="2"/>
  </si>
  <si>
    <t>Name</t>
  </si>
  <si>
    <t>Value</t>
  </si>
  <si>
    <t>settlementDate</t>
  </si>
  <si>
    <t>2019-08-27T00:00:00</t>
  </si>
  <si>
    <t>accruedInterest</t>
  </si>
  <si>
    <t>計算結果（経過利息）</t>
    <rPh sb="0" eb="2">
      <t>ケイサン</t>
    </rPh>
    <rPh sb="2" eb="4">
      <t>ケッカ</t>
    </rPh>
    <rPh sb="5" eb="7">
      <t>ケイカ</t>
    </rPh>
    <rPh sb="7" eb="9">
      <t>リソク</t>
    </rPh>
    <phoneticPr fontId="2"/>
  </si>
  <si>
    <t>Excel関数のWEBSERVICE()を使って、WebAPIからJSONデータを取得する</t>
    <rPh sb="5" eb="7">
      <t>カンスウ</t>
    </rPh>
    <rPh sb="21" eb="22">
      <t>ツカ</t>
    </rPh>
    <rPh sb="41" eb="43">
      <t>シュトク</t>
    </rPh>
    <phoneticPr fontId="2"/>
  </si>
  <si>
    <t xml:space="preserve"> その結果として返ってきたJSONデータをPowerQuery内でパースする</t>
    <rPh sb="3" eb="5">
      <t>ケッカ</t>
    </rPh>
    <rPh sb="8" eb="9">
      <t>カエ</t>
    </rPh>
    <rPh sb="31" eb="32">
      <t>ナイ</t>
    </rPh>
    <phoneticPr fontId="2"/>
  </si>
  <si>
    <t>WEBSERVICE関数実行結果</t>
    <rPh sb="10" eb="12">
      <t>カンスウ</t>
    </rPh>
    <rPh sb="12" eb="14">
      <t>ジッコウ</t>
    </rPh>
    <rPh sb="14" eb="16">
      <t>ケッカ</t>
    </rPh>
    <phoneticPr fontId="2"/>
  </si>
  <si>
    <t xml:space="preserve">  ↑ =WEBSERVICE()</t>
    <phoneticPr fontId="2"/>
  </si>
  <si>
    <t>← PowerQuery内でInputとしている「WebAPIデータ取得」テーブル</t>
    <rPh sb="12" eb="13">
      <t>ナイ</t>
    </rPh>
    <phoneticPr fontId="2"/>
  </si>
  <si>
    <t>経過利息計算（日本国債-固定利付債）</t>
    <rPh sb="4" eb="6">
      <t>ケイサン</t>
    </rPh>
    <phoneticPr fontId="2"/>
  </si>
  <si>
    <t>https://financierjgbapi.azurewebsites.net/api/jgbfixedrate/GetPriceAndYield</t>
    <phoneticPr fontId="2"/>
  </si>
  <si>
    <t>価格</t>
    <rPh sb="0" eb="2">
      <t>カカク</t>
    </rPh>
    <phoneticPr fontId="2"/>
  </si>
  <si>
    <t>償還日</t>
    <rPh sb="0" eb="2">
      <t>ショウカン</t>
    </rPh>
    <rPh sb="2" eb="3">
      <t>ビ</t>
    </rPh>
    <phoneticPr fontId="2"/>
  </si>
  <si>
    <t>price</t>
  </si>
  <si>
    <t>simpleYieldPercent</t>
  </si>
  <si>
    <t>compoundYieldPercent</t>
  </si>
  <si>
    <t>計算結果（価格・利回り）</t>
    <rPh sb="0" eb="2">
      <t>ケイサン</t>
    </rPh>
    <rPh sb="2" eb="4">
      <t>ケッカ</t>
    </rPh>
    <rPh sb="5" eb="7">
      <t>カカク</t>
    </rPh>
    <rPh sb="8" eb="10">
      <t>リマワ</t>
    </rPh>
    <phoneticPr fontId="2"/>
  </si>
  <si>
    <r>
      <t xml:space="preserve">価格 </t>
    </r>
    <r>
      <rPr>
        <sz val="6"/>
        <color rgb="FFFF0000"/>
        <rFont val="游ゴシック"/>
        <family val="3"/>
        <charset val="128"/>
        <scheme val="minor"/>
      </rPr>
      <t>※</t>
    </r>
    <rPh sb="0" eb="2">
      <t>カカク</t>
    </rPh>
    <phoneticPr fontId="2"/>
  </si>
  <si>
    <r>
      <t xml:space="preserve">単利(%) </t>
    </r>
    <r>
      <rPr>
        <sz val="6"/>
        <color rgb="FFFF0000"/>
        <rFont val="游ゴシック"/>
        <family val="3"/>
        <charset val="128"/>
        <scheme val="minor"/>
      </rPr>
      <t>※</t>
    </r>
    <rPh sb="0" eb="2">
      <t>タンリ</t>
    </rPh>
    <phoneticPr fontId="2"/>
  </si>
  <si>
    <r>
      <t xml:space="preserve">複利(%) </t>
    </r>
    <r>
      <rPr>
        <sz val="6"/>
        <color rgb="FFFF0000"/>
        <rFont val="游ゴシック"/>
        <family val="3"/>
        <charset val="128"/>
        <scheme val="minor"/>
      </rPr>
      <t>※</t>
    </r>
    <rPh sb="0" eb="2">
      <t>フクリ</t>
    </rPh>
    <phoneticPr fontId="2"/>
  </si>
  <si>
    <t>※いずれか１つを入力</t>
    <rPh sb="8" eb="10">
      <t>ニュウリョク</t>
    </rPh>
    <phoneticPr fontId="2"/>
  </si>
  <si>
    <t>価格・利回り計算（日本国債-固定利付債）</t>
    <rPh sb="0" eb="2">
      <t>カカク</t>
    </rPh>
    <rPh sb="3" eb="5">
      <t>リマワ</t>
    </rPh>
    <rPh sb="6" eb="8">
      <t>ケイサン</t>
    </rPh>
    <phoneticPr fontId="2"/>
  </si>
  <si>
    <t>価格感応度計算（日本国債-固定利付債）</t>
    <rPh sb="0" eb="2">
      <t>カカク</t>
    </rPh>
    <rPh sb="2" eb="5">
      <t>カンノウド</t>
    </rPh>
    <rPh sb="5" eb="7">
      <t>ケイサン</t>
    </rPh>
    <phoneticPr fontId="2"/>
  </si>
  <si>
    <t>https://financierjgbapi.azurewebsites.net/api/jgbfixedrate/GetSensitivity</t>
    <phoneticPr fontId="2"/>
  </si>
  <si>
    <t>yearFracToMaturity</t>
  </si>
  <si>
    <t>duration</t>
  </si>
  <si>
    <t>convexity</t>
  </si>
  <si>
    <t>計算結果（価格感応度）</t>
    <rPh sb="0" eb="2">
      <t>ケイサン</t>
    </rPh>
    <rPh sb="2" eb="4">
      <t>ケッカ</t>
    </rPh>
    <rPh sb="5" eb="7">
      <t>カカク</t>
    </rPh>
    <rPh sb="7" eb="10">
      <t>カンノウド</t>
    </rPh>
    <phoneticPr fontId="2"/>
  </si>
  <si>
    <t>https://financierjgbapi.azurewebsites.net/api/jgbfixedrate/GetFellCashflow</t>
    <phoneticPr fontId="2"/>
  </si>
  <si>
    <t>初回利払日</t>
    <rPh sb="0" eb="2">
      <t>ショカイ</t>
    </rPh>
    <rPh sb="2" eb="4">
      <t>リバライ</t>
    </rPh>
    <rPh sb="4" eb="5">
      <t>ビ</t>
    </rPh>
    <phoneticPr fontId="2"/>
  </si>
  <si>
    <t>キャッシュフロー計算（日本国債-固定利付債）</t>
    <rPh sb="8" eb="10">
      <t>ケイサン</t>
    </rPh>
    <phoneticPr fontId="2"/>
  </si>
  <si>
    <t>計算結果（キャッシュフロー）</t>
    <rPh sb="0" eb="2">
      <t>ケイサン</t>
    </rPh>
    <rPh sb="2" eb="4">
      <t>ケッカ</t>
    </rPh>
    <phoneticPr fontId="2"/>
  </si>
  <si>
    <t>Column1.period.start</t>
  </si>
  <si>
    <t>Column1.period.end</t>
  </si>
  <si>
    <t>Column1.yearFraction</t>
  </si>
  <si>
    <t>Column1.accYearFraction</t>
  </si>
  <si>
    <t>Column1.amount</t>
  </si>
  <si>
    <t>2019-08-26T00:00:00</t>
  </si>
  <si>
    <t>2019-12-20T00:00:00</t>
  </si>
  <si>
    <t>2020-06-22T00:00:00</t>
  </si>
  <si>
    <t>2020-12-21T00:00:00</t>
  </si>
  <si>
    <t>2021-06-21T00:00:00</t>
  </si>
  <si>
    <t>2021-12-20T00:00:00</t>
  </si>
  <si>
    <t>2022-06-20T00:00:00</t>
  </si>
  <si>
    <t>2022-12-20T00:00:00</t>
  </si>
  <si>
    <t>2023-06-20T00:00:00</t>
  </si>
  <si>
    <t>2023-12-20T00:00:00</t>
  </si>
  <si>
    <t>2024-06-20T00:00:00</t>
  </si>
  <si>
    <t>2024-12-20T00:00:00</t>
  </si>
  <si>
    <t>2025-06-20T00:00:00</t>
  </si>
  <si>
    <t>2025-12-22T00:00:00</t>
  </si>
  <si>
    <t>2026-06-22T00:00:00</t>
  </si>
  <si>
    <t>2026-12-21T00:00:00</t>
  </si>
  <si>
    <t>2027-06-21T00:00:00</t>
  </si>
  <si>
    <t>2027-12-20T00:00:00</t>
  </si>
  <si>
    <t>2028-06-20T00:00:00</t>
  </si>
  <si>
    <t>2028-12-20T00:00:00</t>
  </si>
  <si>
    <t>2029-06-20T00:00:00</t>
  </si>
  <si>
    <t>2029-12-20T00:00:00</t>
  </si>
  <si>
    <t>2030-06-20T00:00:00</t>
  </si>
  <si>
    <t>2030-12-20T00:00:00</t>
  </si>
  <si>
    <t>2031-06-20T00:00:00</t>
  </si>
  <si>
    <t>2031-12-22T00:00:00</t>
  </si>
  <si>
    <t>2032-06-21T00:00:00</t>
  </si>
  <si>
    <t>2032-12-20T00:00:00</t>
  </si>
  <si>
    <t>2033-06-20T00:00:00</t>
  </si>
  <si>
    <t>2033-12-20T00:00:00</t>
  </si>
  <si>
    <t>2034-06-20T00:00:00</t>
  </si>
  <si>
    <t>2034-12-20T00:00:00</t>
  </si>
  <si>
    <t>2035-06-20T00:00:00</t>
  </si>
  <si>
    <t>2035-12-20T00:00:00</t>
  </si>
  <si>
    <t>2036-06-20T00:00:00</t>
  </si>
  <si>
    <t>2036-12-22T00:00:00</t>
  </si>
  <si>
    <t>2037-06-22T00:00:00</t>
  </si>
  <si>
    <t>2037-12-21T00:00:00</t>
  </si>
  <si>
    <t>2038-06-21T00:00:00</t>
  </si>
  <si>
    <t>2038-12-20T00:00:00</t>
  </si>
  <si>
    <t>2039-06-20T00:00:00</t>
  </si>
  <si>
    <t>2039-12-20T00:00:00</t>
  </si>
  <si>
    <t>2040-06-20T00:00:00</t>
  </si>
  <si>
    <t>2040-12-20T00:00:00</t>
  </si>
  <si>
    <t>2041-06-20T00:00:00</t>
  </si>
  <si>
    <t>2041-12-20T00:00:00</t>
  </si>
  <si>
    <t>2042-06-20T00:00:00</t>
  </si>
  <si>
    <t>2042-12-22T00:00:00</t>
  </si>
  <si>
    <t>2043-06-22T00:00:00</t>
  </si>
  <si>
    <t>2043-12-21T00:00:00</t>
  </si>
  <si>
    <t>2044-06-20T00:00:00</t>
  </si>
  <si>
    <t>2044-12-20T00:00:00</t>
  </si>
  <si>
    <t>2045-06-20T00:00:00</t>
  </si>
  <si>
    <t>2045-12-20T00:00:00</t>
  </si>
  <si>
    <t>2046-06-20T00:00:00</t>
  </si>
  <si>
    <t>2046-12-20T00:00:00</t>
  </si>
  <si>
    <t>2047-06-20T00:00:00</t>
  </si>
  <si>
    <t>2047-12-20T00:00:00</t>
  </si>
  <si>
    <t>2048-06-22T00:00:00</t>
  </si>
  <si>
    <t>2048-12-21T00:00:00</t>
  </si>
  <si>
    <t>2049-06-21T00:00:00</t>
  </si>
  <si>
    <t>2049-12-20T00:00:00</t>
  </si>
  <si>
    <t>2050-06-20T00:00:00</t>
  </si>
  <si>
    <t>lapsedDays</t>
  </si>
  <si>
    <t>← [メニュー：データ＞クエリと接続]で表示された「価格感応度クエリ」を右クリックで[最新の情報に更新]</t>
    <rPh sb="16" eb="18">
      <t>セツゾク</t>
    </rPh>
    <rPh sb="20" eb="22">
      <t>ヒョウジ</t>
    </rPh>
    <rPh sb="26" eb="28">
      <t>カカク</t>
    </rPh>
    <rPh sb="28" eb="31">
      <t>カンノウド</t>
    </rPh>
    <rPh sb="36" eb="37">
      <t>ミギ</t>
    </rPh>
    <rPh sb="43" eb="45">
      <t>サイシン</t>
    </rPh>
    <rPh sb="46" eb="48">
      <t>ジョウホウ</t>
    </rPh>
    <rPh sb="49" eb="51">
      <t>コウシン</t>
    </rPh>
    <phoneticPr fontId="2"/>
  </si>
  <si>
    <t>← [メニュー：データ＞クエリと接続]で表示された「価格・利回りクエリ」を右クリックで[最新の情報に更新]</t>
    <rPh sb="16" eb="18">
      <t>セツゾク</t>
    </rPh>
    <rPh sb="20" eb="22">
      <t>ヒョウジ</t>
    </rPh>
    <rPh sb="26" eb="28">
      <t>カカク</t>
    </rPh>
    <rPh sb="29" eb="31">
      <t>リマワ</t>
    </rPh>
    <rPh sb="37" eb="38">
      <t>ミギ</t>
    </rPh>
    <rPh sb="44" eb="46">
      <t>サイシン</t>
    </rPh>
    <rPh sb="47" eb="49">
      <t>ジョウホウ</t>
    </rPh>
    <rPh sb="50" eb="52">
      <t>コウシン</t>
    </rPh>
    <phoneticPr fontId="2"/>
  </si>
  <si>
    <t>← [メニュー：データ＞クエリと接続]で表示された「経過利息クエリ」を右クリックで[最新の情報に更新]</t>
    <rPh sb="16" eb="18">
      <t>セツゾク</t>
    </rPh>
    <rPh sb="20" eb="22">
      <t>ヒョウジ</t>
    </rPh>
    <rPh sb="26" eb="30">
      <t>ケイカリソク</t>
    </rPh>
    <rPh sb="35" eb="36">
      <t>ミギ</t>
    </rPh>
    <rPh sb="42" eb="44">
      <t>サイシン</t>
    </rPh>
    <rPh sb="45" eb="47">
      <t>ジョウホウ</t>
    </rPh>
    <rPh sb="48" eb="50">
      <t>コウシン</t>
    </rPh>
    <phoneticPr fontId="2"/>
  </si>
  <si>
    <t>↓ [メニュー：データ＞クエリと接続]で表示された「キャッシュフロークエリ」を右クリックで[最新の情報に更新]</t>
    <rPh sb="16" eb="18">
      <t>セツゾク</t>
    </rPh>
    <rPh sb="20" eb="22">
      <t>ヒョウジ</t>
    </rPh>
    <rPh sb="39" eb="40">
      <t>ミギ</t>
    </rPh>
    <rPh sb="46" eb="48">
      <t>サイシン</t>
    </rPh>
    <rPh sb="49" eb="51">
      <t>ジョウホウ</t>
    </rPh>
    <rPh sb="52" eb="54">
      <t>コウシン</t>
    </rPh>
    <phoneticPr fontId="2"/>
  </si>
  <si>
    <t>入力した項目をリクエストパラメータとして、上記 WEBSERVICE() 関数が実行され、</t>
    <rPh sb="0" eb="2">
      <t>ニュウリョク</t>
    </rPh>
    <rPh sb="4" eb="6">
      <t>コウモク</t>
    </rPh>
    <rPh sb="21" eb="23">
      <t>ジョウキ</t>
    </rPh>
    <rPh sb="37" eb="39">
      <t>カンスウ</t>
    </rPh>
    <rPh sb="40" eb="42">
      <t>ジッコウ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</si>
</sst>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 tint="0.499984740745262"/>
      <name val="游ゴシック"/>
      <family val="3"/>
      <charset val="128"/>
      <scheme val="minor"/>
    </font>
    <font>
      <sz val="9"/>
      <color theme="1" tint="0.499984740745262"/>
      <name val="游ゴシック"/>
      <family val="2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1" fillId="2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5" fillId="3" borderId="0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0" borderId="0" xfId="0" applyNumberFormat="1">
      <alignment vertical="center"/>
    </xf>
    <xf numFmtId="0" fontId="1" fillId="5" borderId="0" xfId="0" applyFont="1" applyFill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" xfId="0" applyNumberFormat="1" applyBorder="1">
      <alignment vertical="center"/>
    </xf>
    <xf numFmtId="14" fontId="0" fillId="0" borderId="0" xfId="0" applyNumberFormat="1" applyBorder="1">
      <alignment vertical="center"/>
    </xf>
    <xf numFmtId="0" fontId="4" fillId="0" borderId="0" xfId="0" applyFont="1" applyBorder="1">
      <alignment vertical="center"/>
    </xf>
    <xf numFmtId="0" fontId="9" fillId="0" borderId="5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B72BA91-C472-4F63-BF14-64042EE0E6C2}" autoFormatId="20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Value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3E55F3A4-6839-46B4-A69C-645BFE9C517C}" autoFormatId="20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Valu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DFDEFBB-7560-42BB-B3FD-0027B498067E}" autoFormatId="20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Value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8E2B887-065D-42AE-B712-272814BA96C4}" autoFormatId="20" applyNumberFormats="0" applyBorderFormats="0" applyFontFormats="0" applyPatternFormats="0" applyAlignmentFormats="0" applyWidthHeightFormats="0">
  <queryTableRefresh nextId="6">
    <queryTableFields count="5">
      <queryTableField id="1" name="Column1.period.start" tableColumnId="1"/>
      <queryTableField id="2" name="Column1.period.end" tableColumnId="2"/>
      <queryTableField id="3" name="Column1.yearFraction" tableColumnId="3"/>
      <queryTableField id="4" name="Column1.accYearFraction" tableColumnId="4"/>
      <queryTableField id="5" name="Column1.amount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8023F-B1DE-4B2A-8C00-13D7EFA8AE06}" name="価格・利回りWebAPIデータ取得" displayName="価格・利回りWebAPIデータ取得" ref="B8:B9" totalsRowShown="0" headerRowDxfId="18" dataDxfId="17" tableBorderDxfId="16">
  <autoFilter ref="B8:B9" xr:uid="{46A94BCE-88F6-4719-A9B5-3E0BF626D404}"/>
  <tableColumns count="1">
    <tableColumn id="1" xr3:uid="{B7FF44C8-72C1-4BBC-94AF-4DE7BB4AF92C}" name="WEBSERVICE関数実行結果" dataDxfId="15">
      <calculatedColumnFormula>_xlfn.WEBSERVICE(C5&amp;C6)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1F764-4B90-4EA6-A7C3-48FC537035ED}" name="価格_利回りクエリ" displayName="価格_利回りクエリ" ref="B26:C29" tableType="queryTable" totalsRowShown="0">
  <autoFilter ref="B26:C29" xr:uid="{00C54077-3259-4A97-BE2A-D0DEBDF276A7}"/>
  <tableColumns count="2">
    <tableColumn id="1" xr3:uid="{707C6361-1015-4BDD-8D9B-DC983F6273CC}" uniqueName="1" name="Name" queryTableFieldId="1"/>
    <tableColumn id="2" xr3:uid="{8ABDA682-1288-4A2E-AA68-72F449F40C38}" uniqueName="2" name="Value" queryTableFieldId="2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F1CF2B-16A7-42C5-BC81-1E921458B2D4}" name="経過利息WebAPIデータ取得" displayName="経過利息WebAPIデータ取得" ref="B8:B9" totalsRowShown="0" headerRowDxfId="13" dataDxfId="12" tableBorderDxfId="11">
  <autoFilter ref="B8:B9" xr:uid="{B7FEC45E-BBE4-48CB-A9C2-AF5EE36A62C2}"/>
  <tableColumns count="1">
    <tableColumn id="1" xr3:uid="{8067DD40-7B54-4EA1-8842-98804DF1AC84}" name="WEBSERVICE関数実行結果" dataDxfId="10">
      <calculatedColumnFormula>_xlfn.WEBSERVICE(C5&amp;C6)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5E9381-0462-4EF4-B0AD-6692DEFC84CB}" name="経過利息クエリ_2" displayName="経過利息クエリ_2" ref="B22:C25" tableType="queryTable" totalsRowShown="0">
  <autoFilter ref="B22:C25" xr:uid="{BC397EA7-8EDF-4F4E-9AFA-345D21BE5EC2}"/>
  <tableColumns count="2">
    <tableColumn id="1" xr3:uid="{F07A71AD-1435-4560-AD3B-46298F9B67FA}" uniqueName="1" name="Name" queryTableFieldId="1"/>
    <tableColumn id="2" xr3:uid="{207E41E1-8D19-4711-B58B-E90161478F72}" uniqueName="2" name="Value" queryTableFieldId="2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B711CD-7F54-411F-9637-83AC6AEC90EF}" name="価格感応度WebAPIデータ取得" displayName="価格感応度WebAPIデータ取得" ref="B8:B9" totalsRowShown="0" headerRowDxfId="8" dataDxfId="7" tableBorderDxfId="6">
  <autoFilter ref="B8:B9" xr:uid="{34C003AE-CDC8-4503-A2BC-36FA55ACCEEC}"/>
  <tableColumns count="1">
    <tableColumn id="1" xr3:uid="{7D86D220-43B6-4781-A5BE-79A624A53BFB}" name="WEBSERVICE関数実行結果" dataDxfId="5">
      <calculatedColumnFormula>_xlfn.WEBSERVICE(C5&amp;C6)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610ADD-5519-4FDE-A689-10B1D9B3EC15}" name="価格感応度クエリ" displayName="価格感応度クエリ" ref="B23:C26" tableType="queryTable" totalsRowShown="0">
  <autoFilter ref="B23:C26" xr:uid="{86B2D992-DA89-454A-AC16-F656D1CCA4FF}"/>
  <tableColumns count="2">
    <tableColumn id="1" xr3:uid="{371A389C-74BB-4DA8-BD4B-761BDC216B5A}" uniqueName="1" name="Name" queryTableFieldId="1"/>
    <tableColumn id="2" xr3:uid="{71291E55-1CBC-4084-9D8D-C5C1218E760F}" uniqueName="2" name="Value" queryTableFieldId="2" dataDxfId="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D99898-6B6E-4134-8A58-C9F2B06BC119}" name="キャッシュフローWebAPIデータ取得" displayName="キャッシュフローWebAPIデータ取得" ref="B8:B9" totalsRowShown="0" headerRowDxfId="3" dataDxfId="2" tableBorderDxfId="1">
  <autoFilter ref="B8:B9" xr:uid="{EB1F606E-80CC-4C5A-8248-5F3DF8D36A7A}"/>
  <tableColumns count="1">
    <tableColumn id="1" xr3:uid="{55A089C3-68F9-41A3-8556-1D85ECF16CF2}" name="WEBSERVICE関数実行結果" dataDxfId="0">
      <calculatedColumnFormula>_xlfn.WEBSERVICE(C5&amp;C6)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66F544-D533-4B05-B3E7-415F4C268A17}" name="キャッシュフロークエリ" displayName="キャッシュフロークエリ" ref="B23:F85" tableType="queryTable" totalsRowShown="0">
  <autoFilter ref="B23:F85" xr:uid="{4924AE65-DBB9-490E-9294-95C710D9D060}"/>
  <tableColumns count="5">
    <tableColumn id="1" xr3:uid="{05CAF01D-724F-4121-A160-4D51FCC31D3D}" uniqueName="1" name="Column1.period.start" queryTableFieldId="1"/>
    <tableColumn id="2" xr3:uid="{12C3C8E4-0401-41CA-ABC6-96A5803F42D2}" uniqueName="2" name="Column1.period.end" queryTableFieldId="2"/>
    <tableColumn id="3" xr3:uid="{D81DC232-0319-4FD0-9CD6-40BBF34E66D7}" uniqueName="3" name="Column1.yearFraction" queryTableFieldId="3"/>
    <tableColumn id="4" xr3:uid="{D4A75CC7-47CE-427C-A8AF-6CF119951C22}" uniqueName="4" name="Column1.accYearFraction" queryTableFieldId="4"/>
    <tableColumn id="5" xr3:uid="{FB007666-74E3-41A6-B1F9-9D231693ED44}" uniqueName="5" name="Column1.amount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ierjgbapi.azurewebsites.net/api/jgbfixedrate/GetPriceAndYield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ancierjgbapi.azurewebsites.net/api/jgbfixedrate/GetAccruedInterest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hyperlink" Target="https://financierjgbapi.azurewebsites.net/api/jgbfixedrate/GetSensitivit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hyperlink" Target="https://financierjgbapi.azurewebsites.net/api/jgbfixedrate/GetFellCashfl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1269-D890-4490-962C-51A38065EEB3}">
  <dimension ref="A1:F29"/>
  <sheetViews>
    <sheetView tabSelected="1" workbookViewId="0">
      <selection activeCell="B1" sqref="B1"/>
    </sheetView>
  </sheetViews>
  <sheetFormatPr defaultRowHeight="18" x14ac:dyDescent="0.45"/>
  <cols>
    <col min="1" max="1" width="3.19921875" customWidth="1"/>
    <col min="2" max="2" width="21.3984375" bestFit="1" customWidth="1"/>
    <col min="3" max="3" width="12.59765625" bestFit="1" customWidth="1"/>
  </cols>
  <sheetData>
    <row r="1" spans="1:6" x14ac:dyDescent="0.45">
      <c r="A1" s="1" t="s">
        <v>33</v>
      </c>
    </row>
    <row r="2" spans="1:6" x14ac:dyDescent="0.45">
      <c r="A2" s="1"/>
    </row>
    <row r="3" spans="1:6" ht="18.600000000000001" thickBot="1" x14ac:dyDescent="0.5">
      <c r="A3" s="13" t="s">
        <v>16</v>
      </c>
      <c r="B3" s="11"/>
      <c r="C3" s="11"/>
      <c r="D3" s="11"/>
      <c r="E3" s="11"/>
      <c r="F3" s="11"/>
    </row>
    <row r="4" spans="1:6" ht="18.600000000000001" thickTop="1" x14ac:dyDescent="0.45">
      <c r="A4" s="12"/>
    </row>
    <row r="5" spans="1:6" x14ac:dyDescent="0.45">
      <c r="B5" s="10" t="s">
        <v>1</v>
      </c>
      <c r="C5" s="2" t="s">
        <v>22</v>
      </c>
    </row>
    <row r="6" spans="1:6" x14ac:dyDescent="0.45">
      <c r="B6" s="10" t="s">
        <v>2</v>
      </c>
      <c r="C6" t="str">
        <f>_xlfn.CONCAT(D17:D22)</f>
        <v>?compoundYieldPercent=0.15&amp;couponRatePercent=0.1&amp;maturityDate=2050-06-20&amp;tradeDate=2019-08-26</v>
      </c>
    </row>
    <row r="8" spans="1:6" x14ac:dyDescent="0.45">
      <c r="B8" s="7" t="s">
        <v>18</v>
      </c>
      <c r="C8" s="16" t="s">
        <v>20</v>
      </c>
    </row>
    <row r="9" spans="1:6" x14ac:dyDescent="0.45">
      <c r="B9" s="8" t="str">
        <f>_xlfn.WEBSERVICE(C5&amp;C6)</f>
        <v>{"price":98.509543786472278,"simpleYieldPercent":0.15031752510178389,"compoundYieldPercent":0.15}</v>
      </c>
    </row>
    <row r="10" spans="1:6" x14ac:dyDescent="0.45">
      <c r="B10" s="16" t="s">
        <v>19</v>
      </c>
    </row>
    <row r="12" spans="1:6" x14ac:dyDescent="0.45">
      <c r="A12" s="14" t="s">
        <v>117</v>
      </c>
      <c r="B12" s="15"/>
      <c r="C12" s="15"/>
      <c r="D12" s="15"/>
    </row>
    <row r="13" spans="1:6" ht="18.600000000000001" thickBot="1" x14ac:dyDescent="0.5">
      <c r="A13" s="13" t="s">
        <v>17</v>
      </c>
      <c r="B13" s="11"/>
      <c r="C13" s="11"/>
      <c r="D13" s="11"/>
      <c r="E13" s="11"/>
      <c r="F13" s="11"/>
    </row>
    <row r="14" spans="1:6" ht="18.600000000000001" thickTop="1" x14ac:dyDescent="0.45">
      <c r="A14" s="12"/>
    </row>
    <row r="15" spans="1:6" x14ac:dyDescent="0.45">
      <c r="B15" s="1" t="s">
        <v>3</v>
      </c>
    </row>
    <row r="16" spans="1:6" x14ac:dyDescent="0.45">
      <c r="B16" s="3" t="s">
        <v>4</v>
      </c>
      <c r="C16" s="3" t="s">
        <v>5</v>
      </c>
      <c r="D16" s="4" t="s">
        <v>9</v>
      </c>
    </row>
    <row r="17" spans="2:4" x14ac:dyDescent="0.45">
      <c r="B17" s="5" t="s">
        <v>29</v>
      </c>
      <c r="C17" s="17"/>
      <c r="D17" s="4" t="str">
        <f>IF(C17="", "", "?price=" &amp; C17)</f>
        <v/>
      </c>
    </row>
    <row r="18" spans="2:4" x14ac:dyDescent="0.45">
      <c r="B18" s="5" t="s">
        <v>30</v>
      </c>
      <c r="C18" s="17"/>
      <c r="D18" s="4" t="str">
        <f>IF(C18="", "", "?simpleYieldPercent=" &amp; C18)</f>
        <v/>
      </c>
    </row>
    <row r="19" spans="2:4" x14ac:dyDescent="0.45">
      <c r="B19" s="5" t="s">
        <v>31</v>
      </c>
      <c r="C19" s="17">
        <v>0.15</v>
      </c>
      <c r="D19" s="4" t="str">
        <f>IF(C19="", "", "?compoundYieldPercent=" &amp; C19)</f>
        <v>?compoundYieldPercent=0.15</v>
      </c>
    </row>
    <row r="20" spans="2:4" x14ac:dyDescent="0.45">
      <c r="B20" s="5" t="s">
        <v>7</v>
      </c>
      <c r="C20" s="5">
        <v>0.1</v>
      </c>
      <c r="D20" s="4" t="str">
        <f>"&amp;couponRatePercent=" &amp; C20</f>
        <v>&amp;couponRatePercent=0.1</v>
      </c>
    </row>
    <row r="21" spans="2:4" x14ac:dyDescent="0.45">
      <c r="B21" s="5" t="s">
        <v>24</v>
      </c>
      <c r="C21" s="6">
        <v>54959</v>
      </c>
      <c r="D21" s="4" t="str">
        <f>"&amp;maturityDate=" &amp; TEXT(C21, "yyyy-mm-dd")</f>
        <v>&amp;maturityDate=2050-06-20</v>
      </c>
    </row>
    <row r="22" spans="2:4" x14ac:dyDescent="0.45">
      <c r="B22" s="5" t="s">
        <v>8</v>
      </c>
      <c r="C22" s="6">
        <v>43703</v>
      </c>
      <c r="D22" s="4" t="str">
        <f>"&amp;tradeDate=" &amp; TEXT(C22, "yyyy-mm-dd")</f>
        <v>&amp;tradeDate=2019-08-26</v>
      </c>
    </row>
    <row r="23" spans="2:4" x14ac:dyDescent="0.45">
      <c r="B23" s="20" t="s">
        <v>32</v>
      </c>
      <c r="C23" s="18"/>
      <c r="D23" s="19"/>
    </row>
    <row r="25" spans="2:4" x14ac:dyDescent="0.45">
      <c r="B25" s="1" t="s">
        <v>28</v>
      </c>
    </row>
    <row r="26" spans="2:4" x14ac:dyDescent="0.45">
      <c r="B26" t="s">
        <v>10</v>
      </c>
      <c r="C26" t="s">
        <v>11</v>
      </c>
      <c r="D26" s="16" t="s">
        <v>114</v>
      </c>
    </row>
    <row r="27" spans="2:4" x14ac:dyDescent="0.45">
      <c r="B27" t="s">
        <v>25</v>
      </c>
      <c r="C27" s="9">
        <v>98.509543786472278</v>
      </c>
    </row>
    <row r="28" spans="2:4" x14ac:dyDescent="0.45">
      <c r="B28" t="s">
        <v>26</v>
      </c>
      <c r="C28" s="9">
        <v>0.15031752510178387</v>
      </c>
    </row>
    <row r="29" spans="2:4" x14ac:dyDescent="0.45">
      <c r="B29" t="s">
        <v>27</v>
      </c>
      <c r="C29" s="9">
        <v>0.15</v>
      </c>
    </row>
  </sheetData>
  <phoneticPr fontId="2"/>
  <hyperlinks>
    <hyperlink ref="C5" r:id="rId1" xr:uid="{A5A9908F-FB64-4E2E-901B-41C2B2A36F47}"/>
  </hyperlinks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4CA0-F676-4283-B6D3-9AF7AD2E3AEE}">
  <dimension ref="A1:G25"/>
  <sheetViews>
    <sheetView workbookViewId="0">
      <selection activeCell="A12" sqref="A12"/>
    </sheetView>
  </sheetViews>
  <sheetFormatPr defaultRowHeight="18" x14ac:dyDescent="0.45"/>
  <cols>
    <col min="1" max="1" width="4" customWidth="1"/>
    <col min="2" max="2" width="14.59765625" bestFit="1" customWidth="1"/>
    <col min="3" max="3" width="19.8984375" bestFit="1" customWidth="1"/>
  </cols>
  <sheetData>
    <row r="1" spans="1:7" x14ac:dyDescent="0.45">
      <c r="A1" s="1" t="s">
        <v>21</v>
      </c>
    </row>
    <row r="2" spans="1:7" x14ac:dyDescent="0.45">
      <c r="A2" s="1"/>
    </row>
    <row r="3" spans="1:7" ht="18.600000000000001" thickBot="1" x14ac:dyDescent="0.5">
      <c r="A3" s="13" t="s">
        <v>16</v>
      </c>
      <c r="B3" s="11"/>
      <c r="C3" s="11"/>
      <c r="D3" s="11"/>
      <c r="E3" s="11"/>
      <c r="F3" s="11"/>
      <c r="G3" s="11"/>
    </row>
    <row r="4" spans="1:7" ht="18.600000000000001" thickTop="1" x14ac:dyDescent="0.45">
      <c r="A4" s="12"/>
    </row>
    <row r="5" spans="1:7" x14ac:dyDescent="0.45">
      <c r="B5" s="10" t="s">
        <v>1</v>
      </c>
      <c r="C5" s="2" t="s">
        <v>0</v>
      </c>
    </row>
    <row r="6" spans="1:7" x14ac:dyDescent="0.45">
      <c r="B6" s="10" t="s">
        <v>2</v>
      </c>
      <c r="C6" t="str">
        <f>_xlfn.CONCAT(D17:D19)</f>
        <v>?lastCouponDate=2019-05-20&amp;couponRatePercent=0.1&amp;tradeDate=2019-08-26</v>
      </c>
    </row>
    <row r="8" spans="1:7" x14ac:dyDescent="0.45">
      <c r="B8" s="7" t="s">
        <v>18</v>
      </c>
      <c r="C8" s="16" t="s">
        <v>20</v>
      </c>
    </row>
    <row r="9" spans="1:7" x14ac:dyDescent="0.45">
      <c r="B9" s="8" t="str">
        <f>_xlfn.WEBSERVICE(C5&amp;C6)</f>
        <v>{"settlementDate":"2019-08-27T00:00:00","accruedDays":99,"accruedInterest":0.0271232}</v>
      </c>
    </row>
    <row r="10" spans="1:7" x14ac:dyDescent="0.45">
      <c r="B10" s="16" t="s">
        <v>19</v>
      </c>
    </row>
    <row r="12" spans="1:7" x14ac:dyDescent="0.45">
      <c r="A12" s="14" t="s">
        <v>117</v>
      </c>
      <c r="B12" s="15"/>
      <c r="C12" s="15"/>
      <c r="D12" s="15"/>
      <c r="E12" s="15"/>
      <c r="F12" s="15"/>
      <c r="G12" s="15"/>
    </row>
    <row r="13" spans="1:7" ht="18.600000000000001" thickBot="1" x14ac:dyDescent="0.5">
      <c r="A13" s="13" t="s">
        <v>17</v>
      </c>
      <c r="B13" s="11"/>
      <c r="C13" s="11"/>
      <c r="D13" s="11"/>
      <c r="E13" s="11"/>
      <c r="F13" s="11"/>
      <c r="G13" s="11"/>
    </row>
    <row r="14" spans="1:7" ht="18.600000000000001" thickTop="1" x14ac:dyDescent="0.45">
      <c r="A14" s="12"/>
    </row>
    <row r="15" spans="1:7" x14ac:dyDescent="0.45">
      <c r="B15" s="1" t="s">
        <v>3</v>
      </c>
    </row>
    <row r="16" spans="1:7" x14ac:dyDescent="0.45">
      <c r="B16" s="3" t="s">
        <v>4</v>
      </c>
      <c r="C16" s="3" t="s">
        <v>5</v>
      </c>
      <c r="D16" s="4" t="s">
        <v>9</v>
      </c>
    </row>
    <row r="17" spans="2:4" x14ac:dyDescent="0.45">
      <c r="B17" s="5" t="s">
        <v>6</v>
      </c>
      <c r="C17" s="6">
        <v>43605</v>
      </c>
      <c r="D17" s="4" t="str">
        <f>"?lastCouponDate=" &amp; TEXT(C17, "yyyy-mm-dd")</f>
        <v>?lastCouponDate=2019-05-20</v>
      </c>
    </row>
    <row r="18" spans="2:4" x14ac:dyDescent="0.45">
      <c r="B18" s="5" t="s">
        <v>7</v>
      </c>
      <c r="C18" s="5">
        <v>0.1</v>
      </c>
      <c r="D18" s="4" t="str">
        <f>"&amp;couponRatePercent=" &amp; C18</f>
        <v>&amp;couponRatePercent=0.1</v>
      </c>
    </row>
    <row r="19" spans="2:4" x14ac:dyDescent="0.45">
      <c r="B19" s="5" t="s">
        <v>8</v>
      </c>
      <c r="C19" s="6">
        <v>43703</v>
      </c>
      <c r="D19" s="4" t="str">
        <f>"&amp;tradeDate=" &amp; TEXT(C19, "yyyy-mm-dd")</f>
        <v>&amp;tradeDate=2019-08-26</v>
      </c>
    </row>
    <row r="21" spans="2:4" x14ac:dyDescent="0.45">
      <c r="B21" s="1" t="s">
        <v>15</v>
      </c>
    </row>
    <row r="22" spans="2:4" x14ac:dyDescent="0.45">
      <c r="B22" t="s">
        <v>10</v>
      </c>
      <c r="C22" t="s">
        <v>11</v>
      </c>
      <c r="D22" s="16" t="s">
        <v>115</v>
      </c>
    </row>
    <row r="23" spans="2:4" x14ac:dyDescent="0.45">
      <c r="B23" t="s">
        <v>12</v>
      </c>
      <c r="C23" s="9" t="s">
        <v>13</v>
      </c>
    </row>
    <row r="24" spans="2:4" x14ac:dyDescent="0.45">
      <c r="B24" t="s">
        <v>112</v>
      </c>
      <c r="C24" s="9">
        <v>99</v>
      </c>
    </row>
    <row r="25" spans="2:4" x14ac:dyDescent="0.45">
      <c r="B25" t="s">
        <v>14</v>
      </c>
      <c r="C25" s="9">
        <v>2.71232E-2</v>
      </c>
    </row>
  </sheetData>
  <phoneticPr fontId="2"/>
  <hyperlinks>
    <hyperlink ref="C5" r:id="rId1" xr:uid="{3F9AB0B6-D1BB-4992-9622-AC3AB1CDD8B6}"/>
  </hyperlinks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7ABE-89B1-4137-B3CA-7E242038B832}">
  <dimension ref="A1:G26"/>
  <sheetViews>
    <sheetView workbookViewId="0">
      <selection activeCell="E17" sqref="E17"/>
    </sheetView>
  </sheetViews>
  <sheetFormatPr defaultRowHeight="18" x14ac:dyDescent="0.45"/>
  <cols>
    <col min="1" max="1" width="3.796875" customWidth="1"/>
    <col min="2" max="2" width="18.5" bestFit="1" customWidth="1"/>
    <col min="3" max="3" width="12.59765625" bestFit="1" customWidth="1"/>
  </cols>
  <sheetData>
    <row r="1" spans="1:7" x14ac:dyDescent="0.45">
      <c r="A1" s="1" t="s">
        <v>34</v>
      </c>
    </row>
    <row r="2" spans="1:7" x14ac:dyDescent="0.45">
      <c r="A2" s="1"/>
    </row>
    <row r="3" spans="1:7" ht="18.600000000000001" thickBot="1" x14ac:dyDescent="0.5">
      <c r="A3" s="13" t="s">
        <v>16</v>
      </c>
      <c r="B3" s="11"/>
      <c r="C3" s="11"/>
      <c r="D3" s="11"/>
      <c r="E3" s="11"/>
      <c r="F3" s="11"/>
      <c r="G3" s="11"/>
    </row>
    <row r="4" spans="1:7" ht="18.600000000000001" thickTop="1" x14ac:dyDescent="0.45">
      <c r="A4" s="12"/>
    </row>
    <row r="5" spans="1:7" x14ac:dyDescent="0.45">
      <c r="B5" s="10" t="s">
        <v>1</v>
      </c>
      <c r="C5" s="2" t="s">
        <v>35</v>
      </c>
    </row>
    <row r="6" spans="1:7" x14ac:dyDescent="0.45">
      <c r="B6" s="10" t="s">
        <v>2</v>
      </c>
      <c r="C6" t="str">
        <f>_xlfn.CONCAT(D17:D20)</f>
        <v>?maturityDate=2050-06-20&amp;couponRatePercent=0.1&amp;price=99&amp;tradeDate=2019-08-26</v>
      </c>
    </row>
    <row r="8" spans="1:7" x14ac:dyDescent="0.45">
      <c r="B8" s="7" t="s">
        <v>18</v>
      </c>
      <c r="C8" s="16" t="s">
        <v>20</v>
      </c>
    </row>
    <row r="9" spans="1:7" x14ac:dyDescent="0.45">
      <c r="B9" s="8" t="str">
        <f>_xlfn.WEBSERVICE(C5&amp;C6)</f>
        <v>{"yearFracToMaturity":31.004109589041096,"duration":30.489632780379,"convexity":956.63032273437136}</v>
      </c>
    </row>
    <row r="10" spans="1:7" x14ac:dyDescent="0.45">
      <c r="B10" s="16" t="s">
        <v>19</v>
      </c>
    </row>
    <row r="12" spans="1:7" x14ac:dyDescent="0.45">
      <c r="A12" s="14" t="s">
        <v>117</v>
      </c>
      <c r="B12" s="15"/>
      <c r="C12" s="15"/>
      <c r="D12" s="15"/>
      <c r="E12" s="15"/>
      <c r="F12" s="15"/>
      <c r="G12" s="15"/>
    </row>
    <row r="13" spans="1:7" ht="18.600000000000001" thickBot="1" x14ac:dyDescent="0.5">
      <c r="A13" s="13" t="s">
        <v>17</v>
      </c>
      <c r="B13" s="11"/>
      <c r="C13" s="11"/>
      <c r="D13" s="11"/>
      <c r="E13" s="11"/>
      <c r="F13" s="11"/>
      <c r="G13" s="11"/>
    </row>
    <row r="14" spans="1:7" ht="18.600000000000001" thickTop="1" x14ac:dyDescent="0.45">
      <c r="A14" s="12"/>
    </row>
    <row r="15" spans="1:7" x14ac:dyDescent="0.45">
      <c r="B15" s="1" t="s">
        <v>3</v>
      </c>
    </row>
    <row r="16" spans="1:7" x14ac:dyDescent="0.45">
      <c r="B16" s="3" t="s">
        <v>4</v>
      </c>
      <c r="C16" s="3" t="s">
        <v>5</v>
      </c>
      <c r="D16" s="4" t="s">
        <v>9</v>
      </c>
    </row>
    <row r="17" spans="2:4" x14ac:dyDescent="0.45">
      <c r="B17" s="5" t="s">
        <v>24</v>
      </c>
      <c r="C17" s="6">
        <v>54959</v>
      </c>
      <c r="D17" s="4" t="str">
        <f>"?maturityDate=" &amp; TEXT(C17, "yyyy-mm-dd")</f>
        <v>?maturityDate=2050-06-20</v>
      </c>
    </row>
    <row r="18" spans="2:4" x14ac:dyDescent="0.45">
      <c r="B18" s="5" t="s">
        <v>7</v>
      </c>
      <c r="C18" s="5">
        <v>0.1</v>
      </c>
      <c r="D18" s="4" t="str">
        <f>"&amp;couponRatePercent=" &amp; C18</f>
        <v>&amp;couponRatePercent=0.1</v>
      </c>
    </row>
    <row r="19" spans="2:4" x14ac:dyDescent="0.45">
      <c r="B19" s="5" t="s">
        <v>23</v>
      </c>
      <c r="C19" s="17">
        <v>99</v>
      </c>
      <c r="D19" s="4" t="str">
        <f>"&amp;price=" &amp; C19</f>
        <v>&amp;price=99</v>
      </c>
    </row>
    <row r="20" spans="2:4" x14ac:dyDescent="0.45">
      <c r="B20" s="5" t="s">
        <v>8</v>
      </c>
      <c r="C20" s="6">
        <v>43703</v>
      </c>
      <c r="D20" s="4" t="str">
        <f>"&amp;tradeDate=" &amp; TEXT(C20, "yyyy-mm-dd")</f>
        <v>&amp;tradeDate=2019-08-26</v>
      </c>
    </row>
    <row r="22" spans="2:4" x14ac:dyDescent="0.45">
      <c r="B22" s="1" t="s">
        <v>39</v>
      </c>
    </row>
    <row r="23" spans="2:4" x14ac:dyDescent="0.45">
      <c r="B23" t="s">
        <v>10</v>
      </c>
      <c r="C23" t="s">
        <v>11</v>
      </c>
      <c r="D23" s="16" t="s">
        <v>113</v>
      </c>
    </row>
    <row r="24" spans="2:4" x14ac:dyDescent="0.45">
      <c r="B24" t="s">
        <v>36</v>
      </c>
      <c r="C24" s="9">
        <v>31.004109589041096</v>
      </c>
    </row>
    <row r="25" spans="2:4" x14ac:dyDescent="0.45">
      <c r="B25" t="s">
        <v>37</v>
      </c>
      <c r="C25" s="9">
        <v>30.489632780379001</v>
      </c>
    </row>
    <row r="26" spans="2:4" x14ac:dyDescent="0.45">
      <c r="B26" t="s">
        <v>38</v>
      </c>
      <c r="C26" s="9">
        <v>956.63032273437136</v>
      </c>
    </row>
  </sheetData>
  <phoneticPr fontId="2"/>
  <hyperlinks>
    <hyperlink ref="C5" r:id="rId1" xr:uid="{308D7BEC-2A6D-4E06-BDB0-20677D01D59B}"/>
  </hyperlinks>
  <pageMargins left="0.7" right="0.7" top="0.75" bottom="0.75" header="0.3" footer="0.3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C9FF-A1DF-4F5C-B4BA-26EC2255415C}">
  <dimension ref="A1:G85"/>
  <sheetViews>
    <sheetView workbookViewId="0">
      <selection activeCell="G18" sqref="G18"/>
    </sheetView>
  </sheetViews>
  <sheetFormatPr defaultRowHeight="18" x14ac:dyDescent="0.45"/>
  <cols>
    <col min="1" max="1" width="3.09765625" customWidth="1"/>
    <col min="2" max="2" width="22.69921875" bestFit="1" customWidth="1"/>
    <col min="3" max="3" width="21.796875" bestFit="1" customWidth="1"/>
    <col min="4" max="4" width="16.3984375" customWidth="1"/>
    <col min="5" max="5" width="21.19921875" customWidth="1"/>
    <col min="6" max="6" width="18.59765625" customWidth="1"/>
    <col min="7" max="7" width="21.19921875" customWidth="1"/>
  </cols>
  <sheetData>
    <row r="1" spans="1:7" x14ac:dyDescent="0.45">
      <c r="A1" s="1" t="s">
        <v>42</v>
      </c>
    </row>
    <row r="2" spans="1:7" x14ac:dyDescent="0.45">
      <c r="A2" s="1"/>
    </row>
    <row r="3" spans="1:7" ht="18.600000000000001" thickBot="1" x14ac:dyDescent="0.5">
      <c r="A3" s="13" t="s">
        <v>16</v>
      </c>
      <c r="B3" s="11"/>
      <c r="C3" s="11"/>
      <c r="D3" s="11"/>
      <c r="E3" s="11"/>
      <c r="F3" s="15"/>
      <c r="G3" s="15"/>
    </row>
    <row r="4" spans="1:7" ht="18.600000000000001" thickTop="1" x14ac:dyDescent="0.45">
      <c r="A4" s="12"/>
      <c r="F4" s="15"/>
      <c r="G4" s="15"/>
    </row>
    <row r="5" spans="1:7" x14ac:dyDescent="0.45">
      <c r="B5" s="10" t="s">
        <v>1</v>
      </c>
      <c r="C5" s="2" t="s">
        <v>40</v>
      </c>
      <c r="F5" s="15"/>
      <c r="G5" s="15"/>
    </row>
    <row r="6" spans="1:7" x14ac:dyDescent="0.45">
      <c r="B6" s="10" t="s">
        <v>2</v>
      </c>
      <c r="C6" t="str">
        <f>_xlfn.CONCAT(D17:D20)</f>
        <v>?firstCouponDate=2018-06-20&amp;maturityDate=2050-06-20&amp;couponRatePercent=0.1&amp;tradeDate=2019-08-26</v>
      </c>
      <c r="F6" s="15"/>
      <c r="G6" s="15"/>
    </row>
    <row r="7" spans="1:7" x14ac:dyDescent="0.45">
      <c r="F7" s="15"/>
      <c r="G7" s="15"/>
    </row>
    <row r="8" spans="1:7" x14ac:dyDescent="0.45">
      <c r="B8" s="7" t="s">
        <v>18</v>
      </c>
      <c r="C8" s="16" t="s">
        <v>20</v>
      </c>
      <c r="F8" s="15"/>
      <c r="G8" s="15"/>
    </row>
    <row r="9" spans="1:7" x14ac:dyDescent="0.45">
      <c r="B9" s="8" t="str">
        <f>_xlfn.WEBSERVICE(C5&amp;C6)</f>
        <v>[{"period":{"start":"2019-08-26T00:00:00","end":"2019-12-20T00:00:00"},"yearFraction":0.31780821917808222,"accYearFraction":0.31780821917808222,"amount":0.05},{"period":{"start":"2019-12-20T00:00:00","end":"2020-06-22T00:00:00"},"yearFraction":0.50684931506849318,"accYearFraction":0.8246575342465754,"amount":0.05},{"period":{"start":"2020-06-22T00:00:00","end":"2020-12-21T00:00:00"},"yearFraction":0.49863013698630138,"accYearFraction":1.3232876712328767,"amount":0.05},{"period":{"start":"2020-12-21T00:00:00","end":"2021-06-21T00:00:00"},"yearFraction":0.49863013698630138,"accYearFraction":1.821917808219178,"amount":0.05},{"period":{"start":"2021-06-21T00:00:00","end":"2021-12-20T00:00:00"},"yearFraction":0.49863013698630138,"accYearFraction":2.3205479452054796,"amount":0.05},{"period":{"start":"2021-12-20T00:00:00","end":"2022-06-20T00:00:00"},"yearFraction":0.49863013698630138,"accYearFraction":2.8191780821917809,"amount":0.05},{"period":{"start":"2022-06-20T00:00:00","end":"2022-12-20T00:00:00"},"yearFraction":0.50136986301369868,"accYearFraction":3.3205479452054796,"amount":0.05},{"period":{"start":"2022-12-20T00:00:00","end":"2023-06-20T00:00:00"},"yearFraction":0.49863013698630138,"accYearFraction":3.8191780821917809,"amount":0.05},{"period":{"start":"2023-06-20T00:00:00","end":"2023-12-20T00:00:00"},"yearFraction":0.50136986301369868,"accYearFraction":4.32054794520548,"amount":0.05},{"period":{"start":"2023-12-20T00:00:00","end":"2024-06-20T00:00:00"},"yearFraction":0.50136986301369868,"accYearFraction":4.8219178082191778,"amount":0.05},{"period":{"start":"2024-06-20T00:00:00","end":"2024-12-20T00:00:00"},"yearFraction":0.50136986301369868,"accYearFraction":5.3232876712328761,"amount":0.05},{"period":{"start":"2024-12-20T00:00:00","end":"2025-06-20T00:00:00"},"yearFraction":0.49863013698630138,"accYearFraction":5.8219178082191778,"amount":0.05},{"period":{"start":"2025-06-20T00:00:00","end":"2025-12-22T00:00:00"},"yearFraction":0.50684931506849318,"accYearFraction":6.3287671232876708,"amount":0.05},{"period":{"start":"2025-12-22T00:00:00","end":"2026-06-22T00:00:00"},"yearFraction":0.49863013698630138,"accYearFraction":6.8273972602739725,"amount":0.05},{"period":{"start":"2026-06-22T00:00:00","end":"2026-12-21T00:00:00"},"yearFraction":0.49863013698630138,"accYearFraction":7.3260273972602743,"amount":0.05},{"period":{"start":"2026-12-21T00:00:00","end":"2027-06-21T00:00:00"},"yearFraction":0.49863013698630138,"accYearFraction":7.8246575342465761,"amount":0.05},{"period":{"start":"2027-06-21T00:00:00","end":"2027-12-20T00:00:00"},"yearFraction":0.49863013698630138,"accYearFraction":8.3232876712328778,"amount":0.05},{"period":{"start":"2027-12-20T00:00:00","end":"2028-06-20T00:00:00"},"yearFraction":0.50136986301369868,"accYearFraction":8.8246575342465761,"amount":0.05},{"period":{"start":"2028-06-20T00:00:00","end":"2028-12-20T00:00:00"},"yearFraction":0.50136986301369868,"accYearFraction":9.3260273972602743,"amount":0.05},{"period":{"start":"2028-12-20T00:00:00","end":"2029-06-20T00:00:00"},"yearFraction":0.49863013698630138,"accYearFraction":9.8246575342465761,"amount":0.05},{"period":{"start":"2029-06-20T00:00:00","end":"2029-12-20T00:00:00"},"yearFraction":0.50136986301369868,"accYearFraction":10.326027397260274,"amount":0.05},{"period":{"start":"2029-12-20T00:00:00","end":"2030-06-20T00:00:00"},"yearFraction":0.49863013698630138,"accYearFraction":10.824657534246576,"amount":0.05},{"period":{"start":"2030-06-20T00:00:00","end":"2030-12-20T00:00:00"},"yearFraction":0.50136986301369868,"accYearFraction":11.326027397260274,"amount":0.05},{"period":{"start":"2030-12-20T00:00:00","end":"2031-06-20T00:00:00"},"yearFraction":0.49863013698630138,"accYearFraction":11.824657534246576,"amount":0.05},{"period":{"start":"2031-06-20T00:00:00","end":"2031-12-22T00:00:00"},"yearFraction":0.50684931506849318,"accYearFraction":12.331506849315069,"amount":0.05},{"period":{"start":"2031-12-22T00:00:00","end":"2032-06-21T00:00:00"},"yearFraction":0.49863013698630138,"accYearFraction":12.830136986301371,"amount":0.05},{"period":{"start":"2032-06-21T00:00:00","end":"2032-12-20T00:00:00"},"yearFraction":0.49863013698630138,"accYearFraction":13.328767123287673,"amount":0.05},{"period":{"start":"2032-12-20T00:00:00","end":"2033-06-20T00:00:00"},"yearFraction":0.49863013698630138,"accYearFraction":13.827397260273974,"amount":0.05},{"period":{"start":"2033-06-20T00:00:00","end":"2033-12-20T00:00:00"},"yearFraction":0.50136986301369868,"accYearFraction":14.328767123287673,"amount":0.05},{"period":{"start":"2033-12-20T00:00:00","end":"2034-06-20T00:00:00"},"yearFraction":0.49863013698630138,"accYearFraction":14.827397260273974,"amount":0.05},{"period":{"start":"2034-06-20T00:00:00","end":"2034-12-20T00:00:00"},"yearFraction":0.50136986301369868,"accYearFraction":15.328767123287673,"amount":0.05},{"period":{"start":"2034-12-20T00:00:00","end":"2035-06-20T00:00:00"},"yearFraction":0.49863013698630138,"accYearFraction":15.827397260273974,"amount":0.05},{"period":{"start":"2035-06-20T00:00:00","end":"2035-12-20T00:00:00"},"yearFraction":0.50136986301369868,"accYearFraction":16.328767123287673,"amount":0.05},{"period":{"start":"2035-12-20T00:00:00","end":"2036-06-20T00:00:00"},"yearFraction":0.50136986301369868,"accYearFraction":16.830136986301373,"amount":0.05},{"period":{"start":"2036-06-20T00:00:00","end":"2036-12-22T00:00:00"},"yearFraction":0.50684931506849318,"accYearFraction":17.336986301369866,"amount":0.05},{"period":{"start":"2036-12-22T00:00:00","end":"2037-06-22T00:00:00"},"yearFraction":0.49863013698630138,"accYearFraction":17.835616438356166,"amount":0.05},{"period":{"start":"2037-06-22T00:00:00","end":"2037-12-21T00:00:00"},"yearFraction":0.49863013698630138,"accYearFraction":18.334246575342465,"amount":0.05},{"period":{"start":"2037-12-21T00:00:00","end":"2038-06-21T00:00:00"},"yearFraction":0.49863013698630138,"accYearFraction":18.832876712328765,"amount":0.05},{"period":{"start":"2038-06-21T00:00:00","end":"2038-12-20T00:00:00"},"yearFraction":0.49863013698630138,"accYearFraction":19.331506849315065,"amount":0.05},{"period":{"start":"2038-12-20T00:00:00","end":"2039-06-20T00:00:00"},"yearFraction":0.49863013698630138,"accYearFraction":19.830136986301365,"amount":0.05},{"period":{"start":"2039-06-20T00:00:00","end":"2039-12-20T00:00:00"},"yearFraction":0.50136986301369868,"accYearFraction":20.331506849315065,"amount":0.05},{"period":{"start":"2039-12-20T00:00:00","end":"2040-06-20T00:00:00"},"yearFraction":0.50136986301369868,"accYearFraction":20.832876712328765,"amount":0.05},{"period":{"start":"2040-06-20T00:00:00","end":"2040-12-20T00:00:00"},"yearFraction":0.50136986301369868,"accYearFraction":21.334246575342465,"amount":0.05},{"period":{"start":"2040-12-20T00:00:00","end":"2041-06-20T00:00:00"},"yearFraction":0.49863013698630138,"accYearFraction":21.832876712328765,"amount":0.05},{"period":{"start":"2041-06-20T00:00:00","end":"2041-12-20T00:00:00"},"yearFraction":0.50136986301369868,"accYearFraction":22.334246575342465,"amount":0.05},{"period":{"start":"2041-12-20T00:00:00","end":"2042-06-20T00:00:00"},"yearFraction":0.49863013698630138,"accYearFraction":22.832876712328765,"amount":0.05},{"period":{"start":"2042-06-20T00:00:00","end":"2042-12-22T00:00:00"},"yearFraction":0.50684931506849318,"accYearFraction":23.339726027397258,"amount":0.05},{"period":{"start":"2042-12-22T00:00:00","end":"2043-06-22T00:00:00"},"yearFraction":0.49863013698630138,"accYearFraction":23.838356164383558,"amount":0.05},{"period":{"start":"2043-06-22T00:00:00","end":"2043-12-21T00:00:00"},"yearFraction":0.49863013698630138,"accYearFraction":24.336986301369858,"amount":0.05},{"period":{"start":"2043-12-21T00:00:00","end":"2044-06-20T00:00:00"},"yearFraction":0.49863013698630138,"accYearFraction":24.835616438356158,"amount":0.05},{"period":{"start":"2044-06-20T00:00:00","end":"2044-12-20T00:00:00"},"yearFraction":0.50136986301369868,"accYearFraction":25.336986301369858,"amount":0.05},{"period":{"start":"2044-12-20T00:00:00","end":"2045-06-20T00:00:00"},"yearFraction":0.49863013698630138,"accYearFraction":25.835616438356158,"amount":0.05},{"period":{"start":"2045-06-20T00:00:00","end":"2045-12-20T00:00:00"},"yearFraction":0.50136986301369868,"accYearFraction":26.336986301369858,"amount":0.05},{"period":{"start":"2045-12-20T00:00:00","end":"2046-06-20T00:00:00"},"yearFraction":0.49863013698630138,"accYearFraction":26.835616438356158,"amount":0.05},{"period":{"start":"2046-06-20T00:00:00","end":"2046-12-20T00:00:00"},"yearFraction":0.50136986301369868,"accYearFraction":27.336986301369858,"amount":0.05},{"period":{"start":"2046-12-20T00:00:00","end":"2047-06-20T00:00:00"},"yearFraction":0.49863013698630138,"accYearFraction":27.835616438356158,"amount":0.05},{"period":{"start":"2047-06-20T00:00:00","end":"2047-12-20T00:00:00"},"yearFraction":0.50136986301369868,"accYearFraction":28.336986301369858,"amount":0.05},{"period":{"start":"2047-12-20T00:00:00","end":"2048-06-22T00:00:00"},"yearFraction":0.50684931506849318,"accYearFraction":28.843835616438351,"amount":0.05},{"period":{"start":"2048-06-22T00:00:00","end":"2048-12-21T00:00:00"},"yearFraction":0.49863013698630138,"accYearFraction":29.342465753424651,"amount":0.05},{"period":{"start":"2048-12-21T00:00:00","end":"2049-06-21T00:00:00"},"yearFraction":0.49863013698630138,"accYearFraction":29.841095890410951,"amount":0.05},{"period":{"start":"2049-06-21T00:00:00","end":"2049-12-20T00:00:00"},"yearFraction":0.49863013698630138,"accYearFraction":30.339726027397251,"amount":0.05},{"period":{"start":"2049-12-20T00:00:00","end":"2050-06-20T00:00:00"},"yearFraction":0.49863013698630138,"accYearFraction":30.838356164383551,"amount":100.05}]</v>
      </c>
      <c r="F9" s="15"/>
      <c r="G9" s="15"/>
    </row>
    <row r="10" spans="1:7" x14ac:dyDescent="0.45">
      <c r="B10" s="16" t="s">
        <v>19</v>
      </c>
      <c r="F10" s="15"/>
      <c r="G10" s="15"/>
    </row>
    <row r="11" spans="1:7" x14ac:dyDescent="0.45">
      <c r="F11" s="15"/>
      <c r="G11" s="15"/>
    </row>
    <row r="12" spans="1:7" x14ac:dyDescent="0.45">
      <c r="A12" s="14" t="s">
        <v>117</v>
      </c>
      <c r="B12" s="15"/>
      <c r="C12" s="15"/>
      <c r="D12" s="15"/>
      <c r="E12" s="15"/>
      <c r="F12" s="15"/>
      <c r="G12" s="15"/>
    </row>
    <row r="13" spans="1:7" ht="18.600000000000001" thickBot="1" x14ac:dyDescent="0.5">
      <c r="A13" s="13" t="s">
        <v>17</v>
      </c>
      <c r="B13" s="11"/>
      <c r="C13" s="11"/>
      <c r="D13" s="11"/>
      <c r="E13" s="11"/>
      <c r="F13" s="15"/>
      <c r="G13" s="15"/>
    </row>
    <row r="14" spans="1:7" ht="18.600000000000001" thickTop="1" x14ac:dyDescent="0.45">
      <c r="A14" s="12"/>
      <c r="F14" s="15"/>
      <c r="G14" s="15"/>
    </row>
    <row r="15" spans="1:7" x14ac:dyDescent="0.45">
      <c r="B15" s="1" t="s">
        <v>3</v>
      </c>
    </row>
    <row r="16" spans="1:7" x14ac:dyDescent="0.45">
      <c r="B16" s="3" t="s">
        <v>4</v>
      </c>
      <c r="C16" s="3" t="s">
        <v>5</v>
      </c>
      <c r="D16" s="4" t="s">
        <v>9</v>
      </c>
    </row>
    <row r="17" spans="2:6" x14ac:dyDescent="0.45">
      <c r="B17" s="5" t="s">
        <v>41</v>
      </c>
      <c r="C17" s="6">
        <v>43271</v>
      </c>
      <c r="D17" s="4" t="str">
        <f>"?firstCouponDate=" &amp; TEXT(C17, "yyyy-mm-dd")</f>
        <v>?firstCouponDate=2018-06-20</v>
      </c>
    </row>
    <row r="18" spans="2:6" x14ac:dyDescent="0.45">
      <c r="B18" s="5" t="s">
        <v>24</v>
      </c>
      <c r="C18" s="6">
        <v>54959</v>
      </c>
      <c r="D18" s="4" t="str">
        <f>"&amp;maturityDate=" &amp; TEXT(C18, "yyyy-mm-dd")</f>
        <v>&amp;maturityDate=2050-06-20</v>
      </c>
    </row>
    <row r="19" spans="2:6" x14ac:dyDescent="0.45">
      <c r="B19" s="5" t="s">
        <v>7</v>
      </c>
      <c r="C19" s="5">
        <v>0.1</v>
      </c>
      <c r="D19" s="4" t="str">
        <f>"&amp;couponRatePercent=" &amp; C19</f>
        <v>&amp;couponRatePercent=0.1</v>
      </c>
    </row>
    <row r="20" spans="2:6" x14ac:dyDescent="0.45">
      <c r="B20" s="5" t="s">
        <v>8</v>
      </c>
      <c r="C20" s="6">
        <v>43703</v>
      </c>
      <c r="D20" s="4" t="str">
        <f>"&amp;tradeDate=" &amp; TEXT(C20, "yyyy-mm-dd")</f>
        <v>&amp;tradeDate=2019-08-26</v>
      </c>
    </row>
    <row r="22" spans="2:6" x14ac:dyDescent="0.45">
      <c r="B22" s="1" t="s">
        <v>43</v>
      </c>
      <c r="D22" s="16" t="s">
        <v>116</v>
      </c>
    </row>
    <row r="23" spans="2:6" x14ac:dyDescent="0.45">
      <c r="B23" t="s">
        <v>44</v>
      </c>
      <c r="C23" t="s">
        <v>45</v>
      </c>
      <c r="D23" t="s">
        <v>46</v>
      </c>
      <c r="E23" t="s">
        <v>47</v>
      </c>
      <c r="F23" t="s">
        <v>48</v>
      </c>
    </row>
    <row r="24" spans="2:6" x14ac:dyDescent="0.45">
      <c r="B24" t="s">
        <v>49</v>
      </c>
      <c r="C24" t="s">
        <v>50</v>
      </c>
      <c r="D24">
        <v>0.31780821917808222</v>
      </c>
      <c r="E24">
        <v>0.31780821917808222</v>
      </c>
      <c r="F24">
        <v>0.05</v>
      </c>
    </row>
    <row r="25" spans="2:6" x14ac:dyDescent="0.45">
      <c r="B25" t="s">
        <v>50</v>
      </c>
      <c r="C25" t="s">
        <v>51</v>
      </c>
      <c r="D25">
        <v>0.50684931506849318</v>
      </c>
      <c r="E25">
        <v>0.8246575342465754</v>
      </c>
      <c r="F25">
        <v>0.05</v>
      </c>
    </row>
    <row r="26" spans="2:6" x14ac:dyDescent="0.45">
      <c r="B26" t="s">
        <v>51</v>
      </c>
      <c r="C26" t="s">
        <v>52</v>
      </c>
      <c r="D26">
        <v>0.49863013698630138</v>
      </c>
      <c r="E26">
        <v>1.3232876712328767</v>
      </c>
      <c r="F26">
        <v>0.05</v>
      </c>
    </row>
    <row r="27" spans="2:6" x14ac:dyDescent="0.45">
      <c r="B27" t="s">
        <v>52</v>
      </c>
      <c r="C27" t="s">
        <v>53</v>
      </c>
      <c r="D27">
        <v>0.49863013698630138</v>
      </c>
      <c r="E27">
        <v>1.821917808219178</v>
      </c>
      <c r="F27">
        <v>0.05</v>
      </c>
    </row>
    <row r="28" spans="2:6" x14ac:dyDescent="0.45">
      <c r="B28" t="s">
        <v>53</v>
      </c>
      <c r="C28" t="s">
        <v>54</v>
      </c>
      <c r="D28">
        <v>0.49863013698630138</v>
      </c>
      <c r="E28">
        <v>2.3205479452054796</v>
      </c>
      <c r="F28">
        <v>0.05</v>
      </c>
    </row>
    <row r="29" spans="2:6" x14ac:dyDescent="0.45">
      <c r="B29" t="s">
        <v>54</v>
      </c>
      <c r="C29" t="s">
        <v>55</v>
      </c>
      <c r="D29">
        <v>0.49863013698630138</v>
      </c>
      <c r="E29">
        <v>2.8191780821917809</v>
      </c>
      <c r="F29">
        <v>0.05</v>
      </c>
    </row>
    <row r="30" spans="2:6" x14ac:dyDescent="0.45">
      <c r="B30" t="s">
        <v>55</v>
      </c>
      <c r="C30" t="s">
        <v>56</v>
      </c>
      <c r="D30">
        <v>0.50136986301369868</v>
      </c>
      <c r="E30">
        <v>3.3205479452054796</v>
      </c>
      <c r="F30">
        <v>0.05</v>
      </c>
    </row>
    <row r="31" spans="2:6" x14ac:dyDescent="0.45">
      <c r="B31" t="s">
        <v>56</v>
      </c>
      <c r="C31" t="s">
        <v>57</v>
      </c>
      <c r="D31">
        <v>0.49863013698630138</v>
      </c>
      <c r="E31">
        <v>3.8191780821917809</v>
      </c>
      <c r="F31">
        <v>0.05</v>
      </c>
    </row>
    <row r="32" spans="2:6" x14ac:dyDescent="0.45">
      <c r="B32" t="s">
        <v>57</v>
      </c>
      <c r="C32" t="s">
        <v>58</v>
      </c>
      <c r="D32">
        <v>0.50136986301369868</v>
      </c>
      <c r="E32">
        <v>4.3205479452054796</v>
      </c>
      <c r="F32">
        <v>0.05</v>
      </c>
    </row>
    <row r="33" spans="2:6" x14ac:dyDescent="0.45">
      <c r="B33" t="s">
        <v>58</v>
      </c>
      <c r="C33" t="s">
        <v>59</v>
      </c>
      <c r="D33">
        <v>0.50136986301369868</v>
      </c>
      <c r="E33">
        <v>4.8219178082191778</v>
      </c>
      <c r="F33">
        <v>0.05</v>
      </c>
    </row>
    <row r="34" spans="2:6" x14ac:dyDescent="0.45">
      <c r="B34" t="s">
        <v>59</v>
      </c>
      <c r="C34" t="s">
        <v>60</v>
      </c>
      <c r="D34">
        <v>0.50136986301369868</v>
      </c>
      <c r="E34">
        <v>5.3232876712328761</v>
      </c>
      <c r="F34">
        <v>0.05</v>
      </c>
    </row>
    <row r="35" spans="2:6" x14ac:dyDescent="0.45">
      <c r="B35" t="s">
        <v>60</v>
      </c>
      <c r="C35" t="s">
        <v>61</v>
      </c>
      <c r="D35">
        <v>0.49863013698630138</v>
      </c>
      <c r="E35">
        <v>5.8219178082191778</v>
      </c>
      <c r="F35">
        <v>0.05</v>
      </c>
    </row>
    <row r="36" spans="2:6" x14ac:dyDescent="0.45">
      <c r="B36" t="s">
        <v>61</v>
      </c>
      <c r="C36" t="s">
        <v>62</v>
      </c>
      <c r="D36">
        <v>0.50684931506849318</v>
      </c>
      <c r="E36">
        <v>6.3287671232876708</v>
      </c>
      <c r="F36">
        <v>0.05</v>
      </c>
    </row>
    <row r="37" spans="2:6" x14ac:dyDescent="0.45">
      <c r="B37" t="s">
        <v>62</v>
      </c>
      <c r="C37" t="s">
        <v>63</v>
      </c>
      <c r="D37">
        <v>0.49863013698630138</v>
      </c>
      <c r="E37">
        <v>6.8273972602739725</v>
      </c>
      <c r="F37">
        <v>0.05</v>
      </c>
    </row>
    <row r="38" spans="2:6" x14ac:dyDescent="0.45">
      <c r="B38" t="s">
        <v>63</v>
      </c>
      <c r="C38" t="s">
        <v>64</v>
      </c>
      <c r="D38">
        <v>0.49863013698630138</v>
      </c>
      <c r="E38">
        <v>7.3260273972602734</v>
      </c>
      <c r="F38">
        <v>0.05</v>
      </c>
    </row>
    <row r="39" spans="2:6" x14ac:dyDescent="0.45">
      <c r="B39" t="s">
        <v>64</v>
      </c>
      <c r="C39" t="s">
        <v>65</v>
      </c>
      <c r="D39">
        <v>0.49863013698630138</v>
      </c>
      <c r="E39">
        <v>7.8246575342465761</v>
      </c>
      <c r="F39">
        <v>0.05</v>
      </c>
    </row>
    <row r="40" spans="2:6" x14ac:dyDescent="0.45">
      <c r="B40" t="s">
        <v>65</v>
      </c>
      <c r="C40" t="s">
        <v>66</v>
      </c>
      <c r="D40">
        <v>0.49863013698630138</v>
      </c>
      <c r="E40">
        <v>8.3232876712328778</v>
      </c>
      <c r="F40">
        <v>0.05</v>
      </c>
    </row>
    <row r="41" spans="2:6" x14ac:dyDescent="0.45">
      <c r="B41" t="s">
        <v>66</v>
      </c>
      <c r="C41" t="s">
        <v>67</v>
      </c>
      <c r="D41">
        <v>0.50136986301369868</v>
      </c>
      <c r="E41">
        <v>8.8246575342465761</v>
      </c>
      <c r="F41">
        <v>0.05</v>
      </c>
    </row>
    <row r="42" spans="2:6" x14ac:dyDescent="0.45">
      <c r="B42" t="s">
        <v>67</v>
      </c>
      <c r="C42" t="s">
        <v>68</v>
      </c>
      <c r="D42">
        <v>0.50136986301369868</v>
      </c>
      <c r="E42">
        <v>9.3260273972602743</v>
      </c>
      <c r="F42">
        <v>0.05</v>
      </c>
    </row>
    <row r="43" spans="2:6" x14ac:dyDescent="0.45">
      <c r="B43" t="s">
        <v>68</v>
      </c>
      <c r="C43" t="s">
        <v>69</v>
      </c>
      <c r="D43">
        <v>0.49863013698630138</v>
      </c>
      <c r="E43">
        <v>9.8246575342465761</v>
      </c>
      <c r="F43">
        <v>0.05</v>
      </c>
    </row>
    <row r="44" spans="2:6" x14ac:dyDescent="0.45">
      <c r="B44" t="s">
        <v>69</v>
      </c>
      <c r="C44" t="s">
        <v>70</v>
      </c>
      <c r="D44">
        <v>0.50136986301369868</v>
      </c>
      <c r="E44">
        <v>10.326027397260274</v>
      </c>
      <c r="F44">
        <v>0.05</v>
      </c>
    </row>
    <row r="45" spans="2:6" x14ac:dyDescent="0.45">
      <c r="B45" t="s">
        <v>70</v>
      </c>
      <c r="C45" t="s">
        <v>71</v>
      </c>
      <c r="D45">
        <v>0.49863013698630138</v>
      </c>
      <c r="E45">
        <v>10.824657534246576</v>
      </c>
      <c r="F45">
        <v>0.05</v>
      </c>
    </row>
    <row r="46" spans="2:6" x14ac:dyDescent="0.45">
      <c r="B46" t="s">
        <v>71</v>
      </c>
      <c r="C46" t="s">
        <v>72</v>
      </c>
      <c r="D46">
        <v>0.50136986301369868</v>
      </c>
      <c r="E46">
        <v>11.326027397260274</v>
      </c>
      <c r="F46">
        <v>0.05</v>
      </c>
    </row>
    <row r="47" spans="2:6" x14ac:dyDescent="0.45">
      <c r="B47" t="s">
        <v>72</v>
      </c>
      <c r="C47" t="s">
        <v>73</v>
      </c>
      <c r="D47">
        <v>0.49863013698630138</v>
      </c>
      <c r="E47">
        <v>11.824657534246576</v>
      </c>
      <c r="F47">
        <v>0.05</v>
      </c>
    </row>
    <row r="48" spans="2:6" x14ac:dyDescent="0.45">
      <c r="B48" t="s">
        <v>73</v>
      </c>
      <c r="C48" t="s">
        <v>74</v>
      </c>
      <c r="D48">
        <v>0.50684931506849318</v>
      </c>
      <c r="E48">
        <v>12.331506849315067</v>
      </c>
      <c r="F48">
        <v>0.05</v>
      </c>
    </row>
    <row r="49" spans="2:6" x14ac:dyDescent="0.45">
      <c r="B49" t="s">
        <v>74</v>
      </c>
      <c r="C49" t="s">
        <v>75</v>
      </c>
      <c r="D49">
        <v>0.49863013698630138</v>
      </c>
      <c r="E49">
        <v>12.830136986301373</v>
      </c>
      <c r="F49">
        <v>0.05</v>
      </c>
    </row>
    <row r="50" spans="2:6" x14ac:dyDescent="0.45">
      <c r="B50" t="s">
        <v>75</v>
      </c>
      <c r="C50" t="s">
        <v>76</v>
      </c>
      <c r="D50">
        <v>0.49863013698630138</v>
      </c>
      <c r="E50">
        <v>13.328767123287673</v>
      </c>
      <c r="F50">
        <v>0.05</v>
      </c>
    </row>
    <row r="51" spans="2:6" x14ac:dyDescent="0.45">
      <c r="B51" t="s">
        <v>76</v>
      </c>
      <c r="C51" t="s">
        <v>77</v>
      </c>
      <c r="D51">
        <v>0.49863013698630138</v>
      </c>
      <c r="E51">
        <v>13.827397260273974</v>
      </c>
      <c r="F51">
        <v>0.05</v>
      </c>
    </row>
    <row r="52" spans="2:6" x14ac:dyDescent="0.45">
      <c r="B52" t="s">
        <v>77</v>
      </c>
      <c r="C52" t="s">
        <v>78</v>
      </c>
      <c r="D52">
        <v>0.50136986301369868</v>
      </c>
      <c r="E52">
        <v>14.328767123287673</v>
      </c>
      <c r="F52">
        <v>0.05</v>
      </c>
    </row>
    <row r="53" spans="2:6" x14ac:dyDescent="0.45">
      <c r="B53" t="s">
        <v>78</v>
      </c>
      <c r="C53" t="s">
        <v>79</v>
      </c>
      <c r="D53">
        <v>0.49863013698630138</v>
      </c>
      <c r="E53">
        <v>14.827397260273974</v>
      </c>
      <c r="F53">
        <v>0.05</v>
      </c>
    </row>
    <row r="54" spans="2:6" x14ac:dyDescent="0.45">
      <c r="B54" t="s">
        <v>79</v>
      </c>
      <c r="C54" t="s">
        <v>80</v>
      </c>
      <c r="D54">
        <v>0.50136986301369868</v>
      </c>
      <c r="E54">
        <v>15.328767123287673</v>
      </c>
      <c r="F54">
        <v>0.05</v>
      </c>
    </row>
    <row r="55" spans="2:6" x14ac:dyDescent="0.45">
      <c r="B55" t="s">
        <v>80</v>
      </c>
      <c r="C55" t="s">
        <v>81</v>
      </c>
      <c r="D55">
        <v>0.49863013698630138</v>
      </c>
      <c r="E55">
        <v>15.827397260273974</v>
      </c>
      <c r="F55">
        <v>0.05</v>
      </c>
    </row>
    <row r="56" spans="2:6" x14ac:dyDescent="0.45">
      <c r="B56" t="s">
        <v>81</v>
      </c>
      <c r="C56" t="s">
        <v>82</v>
      </c>
      <c r="D56">
        <v>0.50136986301369868</v>
      </c>
      <c r="E56">
        <v>16.328767123287673</v>
      </c>
      <c r="F56">
        <v>0.05</v>
      </c>
    </row>
    <row r="57" spans="2:6" x14ac:dyDescent="0.45">
      <c r="B57" t="s">
        <v>82</v>
      </c>
      <c r="C57" t="s">
        <v>83</v>
      </c>
      <c r="D57">
        <v>0.50136986301369868</v>
      </c>
      <c r="E57">
        <v>16.830136986301373</v>
      </c>
      <c r="F57">
        <v>0.05</v>
      </c>
    </row>
    <row r="58" spans="2:6" x14ac:dyDescent="0.45">
      <c r="B58" t="s">
        <v>83</v>
      </c>
      <c r="C58" t="s">
        <v>84</v>
      </c>
      <c r="D58">
        <v>0.50684931506849318</v>
      </c>
      <c r="E58">
        <v>17.336986301369866</v>
      </c>
      <c r="F58">
        <v>0.05</v>
      </c>
    </row>
    <row r="59" spans="2:6" x14ac:dyDescent="0.45">
      <c r="B59" t="s">
        <v>84</v>
      </c>
      <c r="C59" t="s">
        <v>85</v>
      </c>
      <c r="D59">
        <v>0.49863013698630138</v>
      </c>
      <c r="E59">
        <v>17.835616438356166</v>
      </c>
      <c r="F59">
        <v>0.05</v>
      </c>
    </row>
    <row r="60" spans="2:6" x14ac:dyDescent="0.45">
      <c r="B60" t="s">
        <v>85</v>
      </c>
      <c r="C60" t="s">
        <v>86</v>
      </c>
      <c r="D60">
        <v>0.49863013698630138</v>
      </c>
      <c r="E60">
        <v>18.334246575342465</v>
      </c>
      <c r="F60">
        <v>0.05</v>
      </c>
    </row>
    <row r="61" spans="2:6" x14ac:dyDescent="0.45">
      <c r="B61" t="s">
        <v>86</v>
      </c>
      <c r="C61" t="s">
        <v>87</v>
      </c>
      <c r="D61">
        <v>0.49863013698630138</v>
      </c>
      <c r="E61">
        <v>18.832876712328765</v>
      </c>
      <c r="F61">
        <v>0.05</v>
      </c>
    </row>
    <row r="62" spans="2:6" x14ac:dyDescent="0.45">
      <c r="B62" t="s">
        <v>87</v>
      </c>
      <c r="C62" t="s">
        <v>88</v>
      </c>
      <c r="D62">
        <v>0.49863013698630138</v>
      </c>
      <c r="E62">
        <v>19.331506849315065</v>
      </c>
      <c r="F62">
        <v>0.05</v>
      </c>
    </row>
    <row r="63" spans="2:6" x14ac:dyDescent="0.45">
      <c r="B63" t="s">
        <v>88</v>
      </c>
      <c r="C63" t="s">
        <v>89</v>
      </c>
      <c r="D63">
        <v>0.49863013698630138</v>
      </c>
      <c r="E63">
        <v>19.830136986301365</v>
      </c>
      <c r="F63">
        <v>0.05</v>
      </c>
    </row>
    <row r="64" spans="2:6" x14ac:dyDescent="0.45">
      <c r="B64" t="s">
        <v>89</v>
      </c>
      <c r="C64" t="s">
        <v>90</v>
      </c>
      <c r="D64">
        <v>0.50136986301369868</v>
      </c>
      <c r="E64">
        <v>20.331506849315065</v>
      </c>
      <c r="F64">
        <v>0.05</v>
      </c>
    </row>
    <row r="65" spans="2:6" x14ac:dyDescent="0.45">
      <c r="B65" t="s">
        <v>90</v>
      </c>
      <c r="C65" t="s">
        <v>91</v>
      </c>
      <c r="D65">
        <v>0.50136986301369868</v>
      </c>
      <c r="E65">
        <v>20.832876712328765</v>
      </c>
      <c r="F65">
        <v>0.05</v>
      </c>
    </row>
    <row r="66" spans="2:6" x14ac:dyDescent="0.45">
      <c r="B66" t="s">
        <v>91</v>
      </c>
      <c r="C66" t="s">
        <v>92</v>
      </c>
      <c r="D66">
        <v>0.50136986301369868</v>
      </c>
      <c r="E66">
        <v>21.334246575342465</v>
      </c>
      <c r="F66">
        <v>0.05</v>
      </c>
    </row>
    <row r="67" spans="2:6" x14ac:dyDescent="0.45">
      <c r="B67" t="s">
        <v>92</v>
      </c>
      <c r="C67" t="s">
        <v>93</v>
      </c>
      <c r="D67">
        <v>0.49863013698630138</v>
      </c>
      <c r="E67">
        <v>21.832876712328765</v>
      </c>
      <c r="F67">
        <v>0.05</v>
      </c>
    </row>
    <row r="68" spans="2:6" x14ac:dyDescent="0.45">
      <c r="B68" t="s">
        <v>93</v>
      </c>
      <c r="C68" t="s">
        <v>94</v>
      </c>
      <c r="D68">
        <v>0.50136986301369868</v>
      </c>
      <c r="E68">
        <v>22.334246575342465</v>
      </c>
      <c r="F68">
        <v>0.05</v>
      </c>
    </row>
    <row r="69" spans="2:6" x14ac:dyDescent="0.45">
      <c r="B69" t="s">
        <v>94</v>
      </c>
      <c r="C69" t="s">
        <v>95</v>
      </c>
      <c r="D69">
        <v>0.49863013698630138</v>
      </c>
      <c r="E69">
        <v>22.832876712328765</v>
      </c>
      <c r="F69">
        <v>0.05</v>
      </c>
    </row>
    <row r="70" spans="2:6" x14ac:dyDescent="0.45">
      <c r="B70" t="s">
        <v>95</v>
      </c>
      <c r="C70" t="s">
        <v>96</v>
      </c>
      <c r="D70">
        <v>0.50684931506849318</v>
      </c>
      <c r="E70">
        <v>23.339726027397255</v>
      </c>
      <c r="F70">
        <v>0.05</v>
      </c>
    </row>
    <row r="71" spans="2:6" x14ac:dyDescent="0.45">
      <c r="B71" t="s">
        <v>96</v>
      </c>
      <c r="C71" t="s">
        <v>97</v>
      </c>
      <c r="D71">
        <v>0.49863013698630138</v>
      </c>
      <c r="E71">
        <v>23.838356164383558</v>
      </c>
      <c r="F71">
        <v>0.05</v>
      </c>
    </row>
    <row r="72" spans="2:6" x14ac:dyDescent="0.45">
      <c r="B72" t="s">
        <v>97</v>
      </c>
      <c r="C72" t="s">
        <v>98</v>
      </c>
      <c r="D72">
        <v>0.49863013698630138</v>
      </c>
      <c r="E72">
        <v>24.336986301369855</v>
      </c>
      <c r="F72">
        <v>0.05</v>
      </c>
    </row>
    <row r="73" spans="2:6" x14ac:dyDescent="0.45">
      <c r="B73" t="s">
        <v>98</v>
      </c>
      <c r="C73" t="s">
        <v>99</v>
      </c>
      <c r="D73">
        <v>0.49863013698630138</v>
      </c>
      <c r="E73">
        <v>24.835616438356158</v>
      </c>
      <c r="F73">
        <v>0.05</v>
      </c>
    </row>
    <row r="74" spans="2:6" x14ac:dyDescent="0.45">
      <c r="B74" t="s">
        <v>99</v>
      </c>
      <c r="C74" t="s">
        <v>100</v>
      </c>
      <c r="D74">
        <v>0.50136986301369868</v>
      </c>
      <c r="E74">
        <v>25.336986301369855</v>
      </c>
      <c r="F74">
        <v>0.05</v>
      </c>
    </row>
    <row r="75" spans="2:6" x14ac:dyDescent="0.45">
      <c r="B75" t="s">
        <v>100</v>
      </c>
      <c r="C75" t="s">
        <v>101</v>
      </c>
      <c r="D75">
        <v>0.49863013698630138</v>
      </c>
      <c r="E75">
        <v>25.835616438356158</v>
      </c>
      <c r="F75">
        <v>0.05</v>
      </c>
    </row>
    <row r="76" spans="2:6" x14ac:dyDescent="0.45">
      <c r="B76" t="s">
        <v>101</v>
      </c>
      <c r="C76" t="s">
        <v>102</v>
      </c>
      <c r="D76">
        <v>0.50136986301369868</v>
      </c>
      <c r="E76">
        <v>26.336986301369855</v>
      </c>
      <c r="F76">
        <v>0.05</v>
      </c>
    </row>
    <row r="77" spans="2:6" x14ac:dyDescent="0.45">
      <c r="B77" t="s">
        <v>102</v>
      </c>
      <c r="C77" t="s">
        <v>103</v>
      </c>
      <c r="D77">
        <v>0.49863013698630138</v>
      </c>
      <c r="E77">
        <v>26.835616438356158</v>
      </c>
      <c r="F77">
        <v>0.05</v>
      </c>
    </row>
    <row r="78" spans="2:6" x14ac:dyDescent="0.45">
      <c r="B78" t="s">
        <v>103</v>
      </c>
      <c r="C78" t="s">
        <v>104</v>
      </c>
      <c r="D78">
        <v>0.50136986301369868</v>
      </c>
      <c r="E78">
        <v>27.336986301369855</v>
      </c>
      <c r="F78">
        <v>0.05</v>
      </c>
    </row>
    <row r="79" spans="2:6" x14ac:dyDescent="0.45">
      <c r="B79" t="s">
        <v>104</v>
      </c>
      <c r="C79" t="s">
        <v>105</v>
      </c>
      <c r="D79">
        <v>0.49863013698630138</v>
      </c>
      <c r="E79">
        <v>27.835616438356158</v>
      </c>
      <c r="F79">
        <v>0.05</v>
      </c>
    </row>
    <row r="80" spans="2:6" x14ac:dyDescent="0.45">
      <c r="B80" t="s">
        <v>105</v>
      </c>
      <c r="C80" t="s">
        <v>106</v>
      </c>
      <c r="D80">
        <v>0.50136986301369868</v>
      </c>
      <c r="E80">
        <v>28.336986301369855</v>
      </c>
      <c r="F80">
        <v>0.05</v>
      </c>
    </row>
    <row r="81" spans="2:6" x14ac:dyDescent="0.45">
      <c r="B81" t="s">
        <v>106</v>
      </c>
      <c r="C81" t="s">
        <v>107</v>
      </c>
      <c r="D81">
        <v>0.50684931506849318</v>
      </c>
      <c r="E81">
        <v>28.843835616438351</v>
      </c>
      <c r="F81">
        <v>0.05</v>
      </c>
    </row>
    <row r="82" spans="2:6" x14ac:dyDescent="0.45">
      <c r="B82" t="s">
        <v>107</v>
      </c>
      <c r="C82" t="s">
        <v>108</v>
      </c>
      <c r="D82">
        <v>0.49863013698630138</v>
      </c>
      <c r="E82">
        <v>29.342465753424651</v>
      </c>
      <c r="F82">
        <v>0.05</v>
      </c>
    </row>
    <row r="83" spans="2:6" x14ac:dyDescent="0.45">
      <c r="B83" t="s">
        <v>108</v>
      </c>
      <c r="C83" t="s">
        <v>109</v>
      </c>
      <c r="D83">
        <v>0.49863013698630138</v>
      </c>
      <c r="E83">
        <v>29.841095890410951</v>
      </c>
      <c r="F83">
        <v>0.05</v>
      </c>
    </row>
    <row r="84" spans="2:6" x14ac:dyDescent="0.45">
      <c r="B84" t="s">
        <v>109</v>
      </c>
      <c r="C84" t="s">
        <v>110</v>
      </c>
      <c r="D84">
        <v>0.49863013698630138</v>
      </c>
      <c r="E84">
        <v>30.339726027397251</v>
      </c>
      <c r="F84">
        <v>0.05</v>
      </c>
    </row>
    <row r="85" spans="2:6" x14ac:dyDescent="0.45">
      <c r="B85" t="s">
        <v>110</v>
      </c>
      <c r="C85" t="s">
        <v>111</v>
      </c>
      <c r="D85">
        <v>0.49863013698630138</v>
      </c>
      <c r="E85">
        <v>30.838356164383551</v>
      </c>
      <c r="F85">
        <v>100.05</v>
      </c>
    </row>
  </sheetData>
  <phoneticPr fontId="2"/>
  <hyperlinks>
    <hyperlink ref="C5" r:id="rId1" xr:uid="{68EE3058-0805-46D3-8FC4-F0723F042394}"/>
  </hyperlinks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F08068-0708-4EE2-8CC4-1FFBE686BA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価格利回り</vt:lpstr>
      <vt:lpstr>経過利息</vt:lpstr>
      <vt:lpstr>価格感応度</vt:lpstr>
      <vt:lpstr>キャッシュフロー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yoshida</cp:lastModifiedBy>
  <dcterms:created xsi:type="dcterms:W3CDTF">2019-08-26T06:13:18Z</dcterms:created>
  <dcterms:modified xsi:type="dcterms:W3CDTF">2019-08-28T08:41:13Z</dcterms:modified>
</cp:coreProperties>
</file>